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86" windowWidth="17955" windowHeight="10410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<sst xmlns="http://schemas.openxmlformats.org/spreadsheetml/2006/main" count="131" uniqueCount="45">
  <si>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</si>
  <si>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</si>
  <si>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</si>
  <si>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</si>
  <si>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</si>
  <si>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</si>
  <si>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</si>
  <si>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</si>
  <si>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</si>
  <si>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</si>
  <si>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</si>
  <si>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</si>
  <si>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</si>
  <si>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</si>
  <si>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Classi di età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</si>
  <si>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</si>
  <si>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</si>
  <si>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</si>
  <si>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</si>
  <si>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</si>
  <si>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</si>
  <si>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</si>
  <si>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</si>
  <si>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</si>
  <si>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MONTE SAN PIETRO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</si>
  <si>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</si>
  <si>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</si>
  <si>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</si>
  <si>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</si>
  <si>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</si>
  <si>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</si>
  <si>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</si>
  <si>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</si>
  <si>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SASSO MARCONI</t>
  </si>
  <si>
    <t>VALSAMOGGIA</t>
  </si>
  <si>
    <t>20-24</t>
  </si>
  <si>
    <t>75-79</t>
  </si>
  <si>
    <t>POPOLAZIONE TOTALE RESIDENTE AL 31/12/2016</t>
  </si>
  <si>
    <t>PERCENTUALE POPOLAZIONE STRANIERA RESIDENTE AL 31/12/2016</t>
  </si>
  <si>
    <t>POPOLAZIONE ITALIANA RESIDENTE AL 31/12/2016</t>
  </si>
  <si>
    <t>POPOLAZIONE STRANIERA RESIDENTE AL 31/12/2016</t>
  </si>
  <si>
    <t>Popolazione straniera per sesso e classi di età residente nel Comune di Zola Predosa al 31/12/2016</t>
  </si>
  <si>
    <t>Popolazione italiana per sesso e classi di età residente nel Comune di Zola Predosa al 31/12/2016</t>
  </si>
  <si>
    <t>Popolazione per sesso e classi di età residente nel Comune di Zola Predosa al 31/12/2016</t>
  </si>
  <si>
    <t>Famiglie residenti nel Comune di Zola Predosa per numero di componenti al 31/12/2016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</si>
</sst>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_-* #,##0.00_-;\-* #,##0.00_-;_-* \-??_-;_-@_-"/>
    <numFmt numFmtId="180" formatCode="_-* #,##0_-;\-* #,##0_-;_-* \-_-;_-@_-"/>
    <numFmt numFmtId="181" formatCode="_-* #,##0_-;\-* #,##0_-;_-* \-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</numFmts>
  <fonts count="13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Arial"/>
      <family val="0"/>
    </font>
    <font>
      <sz val="12"/>
      <name val="Helvetica"/>
      <family val="2"/>
    </font>
    <font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4" fontId="9" fillId="0" borderId="1" xfId="17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4" xfId="15" applyNumberFormat="1" applyFont="1" applyFill="1" applyBorder="1" applyAlignment="1" applyProtection="1">
      <alignment horizontal="center"/>
      <protection/>
    </xf>
    <xf numFmtId="3" fontId="8" fillId="0" borderId="3" xfId="15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3" xfId="0" applyFont="1" applyFill="1" applyBorder="1" applyAlignment="1">
      <alignment horizontal="center"/>
    </xf>
    <xf numFmtId="174" fontId="8" fillId="0" borderId="3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203393"/>
        <c:axId val="8286218"/>
      </c:barChart>
      <c:catAx>
        <c:axId val="3820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856363"/>
        <c:axId val="50162948"/>
      </c:bar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813349"/>
        <c:axId val="36666958"/>
      </c:bar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8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567167"/>
        <c:axId val="17233592"/>
      </c:bar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884601"/>
        <c:axId val="53743682"/>
      </c:bar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0884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931091"/>
        <c:axId val="58270956"/>
      </c:bar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93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676557"/>
        <c:axId val="22326966"/>
      </c:bar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67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389435"/>
        <c:axId val="14069460"/>
      </c:bar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16277"/>
        <c:axId val="65884446"/>
      </c:barChart>
      <c:catAx>
        <c:axId val="5951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 val="autoZero"/>
        <c:auto val="1"/>
        <c:lblOffset val="100"/>
        <c:noMultiLvlLbl val="0"/>
      </c:catAx>
      <c:valAx>
        <c:axId val="6588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089103"/>
        <c:axId val="35039880"/>
      </c:barChart>
      <c:cat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704291"/>
        <c:axId val="48794300"/>
      </c:bar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61105"/>
        <c:axId val="23949946"/>
      </c:barChart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 val="autoZero"/>
        <c:auto val="1"/>
        <c:lblOffset val="100"/>
        <c:noMultiLvlLbl val="0"/>
      </c:catAx>
      <c:valAx>
        <c:axId val="2394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222923"/>
        <c:axId val="60897444"/>
      </c:barChart>
      <c:cat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auto val="1"/>
        <c:lblOffset val="100"/>
        <c:noMultiLvlLbl val="0"/>
      </c:catAx>
      <c:valAx>
        <c:axId val="6089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206085"/>
        <c:axId val="33745902"/>
      </c:bar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745902"/>
        <c:crosses val="autoZero"/>
        <c:auto val="1"/>
        <c:lblOffset val="100"/>
        <c:noMultiLvlLbl val="0"/>
      </c:catAx>
      <c:valAx>
        <c:axId val="337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918425"/>
        <c:axId val="14721506"/>
      </c:bar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4721506"/>
        <c:crosses val="autoZero"/>
        <c:auto val="1"/>
        <c:lblOffset val="100"/>
        <c:noMultiLvlLbl val="0"/>
      </c:catAx>
      <c:valAx>
        <c:axId val="1472150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91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384691"/>
        <c:axId val="51591308"/>
      </c:bar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 val="autoZero"/>
        <c:auto val="1"/>
        <c:lblOffset val="100"/>
        <c:noMultiLvlLbl val="0"/>
      </c:catAx>
      <c:valAx>
        <c:axId val="5159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384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668589"/>
        <c:axId val="18146390"/>
      </c:barChart>
      <c:cat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099783"/>
        <c:axId val="60571456"/>
      </c:bar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09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272193"/>
        <c:axId val="7340874"/>
      </c:bar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340874"/>
        <c:crosses val="autoZero"/>
        <c:auto val="1"/>
        <c:lblOffset val="100"/>
        <c:noMultiLvlLbl val="0"/>
      </c:catAx>
      <c:valAx>
        <c:axId val="734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272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auto val="1"/>
        <c:lblOffset val="100"/>
        <c:noMultiLvlLbl val="0"/>
      </c:catAx>
      <c:valAx>
        <c:axId val="5773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067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896981"/>
        <c:axId val="46419646"/>
      </c:bar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896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054569"/>
        <c:axId val="19273394"/>
      </c:bar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551741"/>
        <c:axId val="19639078"/>
      </c:bar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269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754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613285"/>
        <c:axId val="42301838"/>
      </c:barChart>
      <c:cat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613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172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071417"/>
        <c:axId val="47207298"/>
      </c:bar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auto val="1"/>
        <c:lblOffset val="100"/>
        <c:noMultiLvlLbl val="0"/>
      </c:catAx>
      <c:valAx>
        <c:axId val="4720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07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212499"/>
        <c:axId val="65694764"/>
      </c:bar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38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86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35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374356"/>
        <c:crosses val="autoZero"/>
        <c:auto val="1"/>
        <c:lblOffset val="100"/>
        <c:noMultiLvlLbl val="0"/>
      </c:catAx>
      <c:valAx>
        <c:axId val="7374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102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 val="autoZero"/>
        <c:auto val="1"/>
        <c:lblOffset val="100"/>
        <c:noMultiLvlLbl val="0"/>
      </c:catAx>
      <c:valAx>
        <c:axId val="6045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369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673123"/>
        <c:axId val="12513788"/>
      </c:bar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515229"/>
        <c:axId val="6983878"/>
      </c:barChart>
      <c:catAx>
        <c:axId val="4551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85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348995"/>
        <c:axId val="28378908"/>
      </c:bar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016239"/>
        <c:axId val="32819560"/>
      </c:bar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083581"/>
        <c:axId val="16990182"/>
      </c:barChart>
      <c:catAx>
        <c:axId val="5408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54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1"/>
        <c:lblOffset val="100"/>
        <c:noMultiLvlLbl val="0"/>
      </c:catAx>
      <c:valAx>
        <c:axId val="5240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018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693911"/>
        <c:axId val="34027472"/>
      </c:barChart>
      <c:catAx>
        <c:axId val="1869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811793"/>
        <c:axId val="4761818"/>
      </c:bar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811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25" name="Chart 2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6" name="Chart 27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7" name="Chart 2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28" name="Chart 29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29" name="Chart 30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0" name="Chart 3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1" name="Chart 32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32" name="Chart 33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3" name="Chart 34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34" name="Chart 35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35" name="Chart 36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6" name="Chart 37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7" name="Chart 3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38" name="Chart 39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9" name="Chart 4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0" name="Chart 41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41" name="Chart 42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2" name="Chart 4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3" name="Chart 4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44" name="Chart 45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45" name="Chart 4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6" name="Chart 47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47" name="Chart 48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8" name="Chart 4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9" name="Chart 5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50" name="Chart 51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1" name="Chart 5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52" name="Chart 53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3" name="Chart 54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54" name="Chart 5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55" name="Chart 5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56" name="Chart 57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7" name="Chart 5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58" name="Chart 59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9" name="Chart 60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0" name="Chart 6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61" name="Chart 62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2" name="Chart 63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63" name="Chart 64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4" name="Chart 65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5" name="Chart 66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6" name="Chart 67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67" name="Chart 6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8" name="Chart 69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69" name="Chart 7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70" name="Chart 71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71" name="Chart 72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72" name="Chart 7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Z995"/>
  <sheetViews>
    <sheetView workbookViewId="0" topLeftCell="A1">
      <selection activeCell="G15" sqref="G15"/>
    </sheetView>
  </sheetViews>
  <sheetFormatPr defaultColWidth="17.28125" defaultRowHeight="15" customHeight="1"/>
  <cols>
    <col min="1" max="1" width="5.7109375" style="22" customWidth="1"/>
    <col min="2" max="2" width="27.7109375" style="22" customWidth="1"/>
    <col min="3" max="5" width="10.7109375" style="22" customWidth="1"/>
    <col min="6" max="6" width="5.7109375" style="22" customWidth="1"/>
    <col min="7" max="7" width="27.7109375" style="22" customWidth="1"/>
    <col min="8" max="10" width="10.7109375" style="22" customWidth="1"/>
    <col min="11" max="11" width="5.7109375" style="22" customWidth="1"/>
    <col min="12" max="12" width="27.7109375" style="22" customWidth="1"/>
    <col min="13" max="13" width="10.7109375" style="22" customWidth="1"/>
    <col min="14" max="14" width="10.57421875" style="22" customWidth="1"/>
    <col min="15" max="15" width="10.7109375" style="22" customWidth="1"/>
    <col min="16" max="25" width="9.140625" style="22" customWidth="1"/>
    <col min="26" max="26" width="8.00390625" style="22" customWidth="1"/>
    <col min="27" max="16384" width="17.28125" style="22" customWidth="1"/>
  </cols>
  <sheetData>
    <row r="1" spans="1:26" ht="22.5" customHeight="1">
      <c r="A1" s="1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41" t="s">
        <v>37</v>
      </c>
      <c r="C2" s="42"/>
      <c r="D2" s="42"/>
      <c r="E2" s="43"/>
      <c r="F2" s="1"/>
      <c r="G2" s="41" t="s">
        <v>39</v>
      </c>
      <c r="H2" s="42"/>
      <c r="I2" s="42"/>
      <c r="J2" s="43"/>
      <c r="K2" s="1"/>
      <c r="L2" s="41" t="s">
        <v>40</v>
      </c>
      <c r="M2" s="42"/>
      <c r="N2" s="42"/>
      <c r="O2" s="4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23" t="s">
        <v>20</v>
      </c>
      <c r="C3" s="24" t="s">
        <v>21</v>
      </c>
      <c r="D3" s="24" t="s">
        <v>22</v>
      </c>
      <c r="E3" s="24" t="s">
        <v>23</v>
      </c>
      <c r="F3" s="1"/>
      <c r="G3" s="25" t="s">
        <v>20</v>
      </c>
      <c r="H3" s="24" t="s">
        <v>21</v>
      </c>
      <c r="I3" s="24" t="s">
        <v>22</v>
      </c>
      <c r="J3" s="24" t="s">
        <v>23</v>
      </c>
      <c r="K3" s="1"/>
      <c r="L3" s="25" t="s">
        <v>20</v>
      </c>
      <c r="M3" s="24" t="s">
        <v>21</v>
      </c>
      <c r="N3" s="24" t="s">
        <v>22</v>
      </c>
      <c r="O3" s="24" t="s">
        <v>23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6" t="s">
        <v>25</v>
      </c>
      <c r="C4" s="27">
        <v>17182</v>
      </c>
      <c r="D4" s="27">
        <v>19284</v>
      </c>
      <c r="E4" s="27">
        <f>SUM(C4:D4)</f>
        <v>36466</v>
      </c>
      <c r="F4" s="1"/>
      <c r="G4" s="28" t="s">
        <v>25</v>
      </c>
      <c r="H4" s="29">
        <v>15260</v>
      </c>
      <c r="I4" s="29">
        <v>16921</v>
      </c>
      <c r="J4" s="29">
        <f>SUM(H4:I4)</f>
        <v>32181</v>
      </c>
      <c r="K4" s="1"/>
      <c r="L4" s="28" t="s">
        <v>25</v>
      </c>
      <c r="M4" s="29">
        <v>1922</v>
      </c>
      <c r="N4" s="29">
        <v>2363</v>
      </c>
      <c r="O4" s="29">
        <f>SUM(M4:N4)</f>
        <v>4285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6" t="s">
        <v>24</v>
      </c>
      <c r="C5" s="30">
        <v>5388</v>
      </c>
      <c r="D5" s="30">
        <v>5562</v>
      </c>
      <c r="E5" s="30">
        <f>C5+D5</f>
        <v>10950</v>
      </c>
      <c r="F5" s="1"/>
      <c r="G5" s="28" t="s">
        <v>24</v>
      </c>
      <c r="H5" s="31">
        <v>5091</v>
      </c>
      <c r="I5" s="31">
        <v>5147</v>
      </c>
      <c r="J5" s="31">
        <f>SUM(H5+I5)</f>
        <v>10238</v>
      </c>
      <c r="K5" s="1"/>
      <c r="L5" s="28" t="s">
        <v>24</v>
      </c>
      <c r="M5" s="29">
        <v>297</v>
      </c>
      <c r="N5" s="29">
        <v>415</v>
      </c>
      <c r="O5" s="29">
        <v>712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26" t="s">
        <v>33</v>
      </c>
      <c r="C6" s="27">
        <v>7197</v>
      </c>
      <c r="D6" s="27">
        <v>7595</v>
      </c>
      <c r="E6" s="27">
        <f>SUM(C6:D6)</f>
        <v>14792</v>
      </c>
      <c r="F6" s="1"/>
      <c r="G6" s="28" t="s">
        <v>33</v>
      </c>
      <c r="H6" s="29">
        <v>6655</v>
      </c>
      <c r="I6" s="29">
        <v>7007</v>
      </c>
      <c r="J6" s="29">
        <v>13662</v>
      </c>
      <c r="K6" s="1"/>
      <c r="L6" s="28" t="s">
        <v>33</v>
      </c>
      <c r="M6" s="29">
        <v>542</v>
      </c>
      <c r="N6" s="29">
        <v>587</v>
      </c>
      <c r="O6" s="29">
        <v>1129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6" t="s">
        <v>34</v>
      </c>
      <c r="C7" s="27">
        <v>15228</v>
      </c>
      <c r="D7" s="27">
        <v>15488</v>
      </c>
      <c r="E7" s="27">
        <v>30716</v>
      </c>
      <c r="F7" s="1"/>
      <c r="G7" s="28" t="s">
        <v>34</v>
      </c>
      <c r="H7" s="29">
        <f>(C7-M7)</f>
        <v>13578</v>
      </c>
      <c r="I7" s="29">
        <f>(D7-N7)</f>
        <v>13639</v>
      </c>
      <c r="J7" s="29">
        <f>(E7-O7)</f>
        <v>27217</v>
      </c>
      <c r="K7" s="1"/>
      <c r="L7" s="28" t="s">
        <v>34</v>
      </c>
      <c r="M7" s="29">
        <v>1650</v>
      </c>
      <c r="N7" s="29">
        <v>1849</v>
      </c>
      <c r="O7" s="29">
        <f>SUM(M7:N7)</f>
        <v>3499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6" t="s">
        <v>26</v>
      </c>
      <c r="C8" s="31">
        <v>9145</v>
      </c>
      <c r="D8" s="31">
        <v>9730</v>
      </c>
      <c r="E8" s="31">
        <f>SUM(C8:D8)</f>
        <v>18875</v>
      </c>
      <c r="F8" s="1"/>
      <c r="G8" s="28" t="s">
        <v>26</v>
      </c>
      <c r="H8" s="31">
        <v>8570</v>
      </c>
      <c r="I8" s="31">
        <v>8931</v>
      </c>
      <c r="J8" s="31">
        <f>H8+I8</f>
        <v>17501</v>
      </c>
      <c r="K8" s="1"/>
      <c r="L8" s="28" t="s">
        <v>26</v>
      </c>
      <c r="M8" s="31">
        <v>575</v>
      </c>
      <c r="N8" s="31">
        <v>799</v>
      </c>
      <c r="O8" s="31">
        <f>SUM(M8:N8)</f>
        <v>1374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32" t="s">
        <v>23</v>
      </c>
      <c r="C9" s="33">
        <f>SUM(C4:C8)</f>
        <v>54140</v>
      </c>
      <c r="D9" s="33">
        <f>SUM(D4:D8)</f>
        <v>57659</v>
      </c>
      <c r="E9" s="33">
        <f>SUM(E4:E8)</f>
        <v>111799</v>
      </c>
      <c r="F9" s="1"/>
      <c r="G9" s="25" t="s">
        <v>23</v>
      </c>
      <c r="H9" s="34">
        <f>C9-M9</f>
        <v>49154</v>
      </c>
      <c r="I9" s="34">
        <f>D9-N9</f>
        <v>51646</v>
      </c>
      <c r="J9" s="34">
        <f>E9-O9</f>
        <v>100800</v>
      </c>
      <c r="K9" s="1"/>
      <c r="L9" s="25" t="s">
        <v>23</v>
      </c>
      <c r="M9" s="34">
        <f>SUM(M4:M8)</f>
        <v>4986</v>
      </c>
      <c r="N9" s="34">
        <f>SUM(N4:N8)</f>
        <v>6013</v>
      </c>
      <c r="O9" s="34">
        <f>SUM(O4:O8)</f>
        <v>10999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35"/>
      <c r="C10" s="35"/>
      <c r="D10" s="35"/>
      <c r="E10" s="3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"/>
      <c r="B11" s="41" t="s">
        <v>38</v>
      </c>
      <c r="C11" s="42"/>
      <c r="D11" s="42"/>
      <c r="E11" s="4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2" t="s">
        <v>20</v>
      </c>
      <c r="C12" s="36" t="s">
        <v>21</v>
      </c>
      <c r="D12" s="36" t="s">
        <v>22</v>
      </c>
      <c r="E12" s="36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26" t="s">
        <v>25</v>
      </c>
      <c r="C13" s="37">
        <f aca="true" t="shared" si="0" ref="C13:C18">(M4/C4)</f>
        <v>0.1118612501455011</v>
      </c>
      <c r="D13" s="37">
        <f aca="true" t="shared" si="1" ref="D13:D18">N4/D4</f>
        <v>0.12253681808753371</v>
      </c>
      <c r="E13" s="37">
        <f aca="true" t="shared" si="2" ref="E13:E18">(O4/E4)</f>
        <v>0.1175067185871771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26" t="s">
        <v>24</v>
      </c>
      <c r="C14" s="37">
        <f t="shared" si="0"/>
        <v>0.05512249443207127</v>
      </c>
      <c r="D14" s="37">
        <f t="shared" si="1"/>
        <v>0.07461344839985616</v>
      </c>
      <c r="E14" s="37">
        <f t="shared" si="2"/>
        <v>0.06502283105022831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6" t="s">
        <v>33</v>
      </c>
      <c r="C15" s="37">
        <f t="shared" si="0"/>
        <v>0.07530915659302487</v>
      </c>
      <c r="D15" s="37">
        <f t="shared" si="1"/>
        <v>0.0772876892692561</v>
      </c>
      <c r="E15" s="37">
        <f t="shared" si="2"/>
        <v>0.0763250405624662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6" t="s">
        <v>34</v>
      </c>
      <c r="C16" s="37">
        <f t="shared" si="0"/>
        <v>0.10835303388494878</v>
      </c>
      <c r="D16" s="37">
        <f t="shared" si="1"/>
        <v>0.1193827479338843</v>
      </c>
      <c r="E16" s="37">
        <f t="shared" si="2"/>
        <v>0.11391457220992317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6" t="s">
        <v>26</v>
      </c>
      <c r="C17" s="37">
        <f t="shared" si="0"/>
        <v>0.06287588846364134</v>
      </c>
      <c r="D17" s="37">
        <f t="shared" si="1"/>
        <v>0.08211716341212744</v>
      </c>
      <c r="E17" s="37">
        <f t="shared" si="2"/>
        <v>0.07279470198675497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2" t="s">
        <v>23</v>
      </c>
      <c r="C18" s="37">
        <f t="shared" si="0"/>
        <v>0.09209456963428149</v>
      </c>
      <c r="D18" s="37">
        <f t="shared" si="1"/>
        <v>0.10428554085225203</v>
      </c>
      <c r="E18" s="37">
        <f t="shared" si="2"/>
        <v>0.0983819175484575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5">
    <mergeCell ref="B11:E11"/>
    <mergeCell ref="B1:O1"/>
    <mergeCell ref="B2:E2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R25"/>
  <sheetViews>
    <sheetView workbookViewId="0" topLeftCell="A1">
      <selection activeCell="N27" sqref="N27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140625" style="1" customWidth="1"/>
    <col min="7" max="7" width="5.7109375" style="1" customWidth="1"/>
    <col min="8" max="8" width="12.7109375" style="1" customWidth="1"/>
    <col min="9" max="12" width="9.140625" style="1" customWidth="1"/>
    <col min="13" max="13" width="5.7109375" style="1" customWidth="1"/>
    <col min="14" max="14" width="12.7109375" style="1" customWidth="1"/>
    <col min="15" max="16384" width="9.140625" style="1" customWidth="1"/>
  </cols>
  <sheetData>
    <row r="1" ht="22.5" customHeight="1"/>
    <row r="2" spans="2:18" ht="42" customHeight="1">
      <c r="B2" s="49" t="s">
        <v>43</v>
      </c>
      <c r="C2" s="49"/>
      <c r="D2" s="49"/>
      <c r="E2" s="49"/>
      <c r="F2" s="49"/>
      <c r="G2" s="12"/>
      <c r="H2" s="46" t="s">
        <v>42</v>
      </c>
      <c r="I2" s="47"/>
      <c r="J2" s="47"/>
      <c r="K2" s="47"/>
      <c r="L2" s="48"/>
      <c r="N2" s="46" t="s">
        <v>41</v>
      </c>
      <c r="O2" s="47"/>
      <c r="P2" s="47"/>
      <c r="Q2" s="47"/>
      <c r="R2" s="48"/>
    </row>
    <row r="3" spans="2:18" ht="15" customHeight="1">
      <c r="B3" s="13" t="s">
        <v>14</v>
      </c>
      <c r="C3" s="14" t="s">
        <v>16</v>
      </c>
      <c r="D3" s="14" t="s">
        <v>17</v>
      </c>
      <c r="E3" s="14" t="s">
        <v>15</v>
      </c>
      <c r="F3" s="15" t="s">
        <v>18</v>
      </c>
      <c r="H3" s="13" t="s">
        <v>14</v>
      </c>
      <c r="I3" s="14" t="s">
        <v>16</v>
      </c>
      <c r="J3" s="14" t="s">
        <v>17</v>
      </c>
      <c r="K3" s="14" t="s">
        <v>15</v>
      </c>
      <c r="L3" s="15" t="s">
        <v>18</v>
      </c>
      <c r="N3" s="13" t="s">
        <v>14</v>
      </c>
      <c r="O3" s="14" t="s">
        <v>16</v>
      </c>
      <c r="P3" s="14" t="s">
        <v>17</v>
      </c>
      <c r="Q3" s="14" t="s">
        <v>15</v>
      </c>
      <c r="R3" s="15" t="s">
        <v>18</v>
      </c>
    </row>
    <row r="4" spans="2:18" ht="15" customHeight="1">
      <c r="B4" s="16" t="s">
        <v>0</v>
      </c>
      <c r="C4" s="50">
        <v>411</v>
      </c>
      <c r="D4" s="50">
        <v>387</v>
      </c>
      <c r="E4" s="51">
        <f>C4+D4</f>
        <v>798</v>
      </c>
      <c r="F4" s="38">
        <f aca="true" t="shared" si="0" ref="F4:F23">E4*100/18875</f>
        <v>4.227814569536424</v>
      </c>
      <c r="G4" s="18"/>
      <c r="H4" s="16" t="s">
        <v>0</v>
      </c>
      <c r="I4" s="51">
        <f>C4-O4</f>
        <v>359</v>
      </c>
      <c r="J4" s="51">
        <f>D4-P4</f>
        <v>333</v>
      </c>
      <c r="K4" s="51">
        <f>I4+J4</f>
        <v>692</v>
      </c>
      <c r="L4" s="38">
        <f>K4*100/17501</f>
        <v>3.9540597680132565</v>
      </c>
      <c r="N4" s="16" t="s">
        <v>0</v>
      </c>
      <c r="O4" s="51">
        <v>52</v>
      </c>
      <c r="P4" s="51">
        <v>54</v>
      </c>
      <c r="Q4" s="51">
        <f>O4+P4</f>
        <v>106</v>
      </c>
      <c r="R4" s="38">
        <f>Q4*100/1374</f>
        <v>7.714701601164483</v>
      </c>
    </row>
    <row r="5" spans="2:18" ht="15" customHeight="1">
      <c r="B5" s="16" t="s">
        <v>1</v>
      </c>
      <c r="C5" s="51">
        <v>481</v>
      </c>
      <c r="D5" s="51">
        <v>465</v>
      </c>
      <c r="E5" s="51">
        <f aca="true" t="shared" si="1" ref="E5:E23">C5+D5</f>
        <v>946</v>
      </c>
      <c r="F5" s="38">
        <f t="shared" si="0"/>
        <v>5.0119205298013245</v>
      </c>
      <c r="G5" s="18"/>
      <c r="H5" s="16" t="s">
        <v>1</v>
      </c>
      <c r="I5" s="51">
        <f aca="true" t="shared" si="2" ref="I5:I23">C5-O5</f>
        <v>438</v>
      </c>
      <c r="J5" s="51">
        <f aca="true" t="shared" si="3" ref="J5:J23">D5-P5</f>
        <v>423</v>
      </c>
      <c r="K5" s="51">
        <f aca="true" t="shared" si="4" ref="K5:K23">I5+J5</f>
        <v>861</v>
      </c>
      <c r="L5" s="38">
        <f aca="true" t="shared" si="5" ref="L5:L23">K5*100/17501</f>
        <v>4.919718873207246</v>
      </c>
      <c r="N5" s="16" t="s">
        <v>1</v>
      </c>
      <c r="O5" s="51">
        <v>43</v>
      </c>
      <c r="P5" s="51">
        <v>42</v>
      </c>
      <c r="Q5" s="51">
        <f aca="true" t="shared" si="6" ref="Q5:Q23">O5+P5</f>
        <v>85</v>
      </c>
      <c r="R5" s="38">
        <f aca="true" t="shared" si="7" ref="R5:R23">Q5*100/1374</f>
        <v>6.186317321688501</v>
      </c>
    </row>
    <row r="6" spans="2:18" ht="15" customHeight="1">
      <c r="B6" s="16" t="s">
        <v>2</v>
      </c>
      <c r="C6" s="51">
        <v>462</v>
      </c>
      <c r="D6" s="51">
        <v>462</v>
      </c>
      <c r="E6" s="51">
        <f t="shared" si="1"/>
        <v>924</v>
      </c>
      <c r="F6" s="38">
        <f t="shared" si="0"/>
        <v>4.895364238410596</v>
      </c>
      <c r="G6" s="18"/>
      <c r="H6" s="16" t="s">
        <v>2</v>
      </c>
      <c r="I6" s="51">
        <f t="shared" si="2"/>
        <v>433</v>
      </c>
      <c r="J6" s="51">
        <f t="shared" si="3"/>
        <v>429</v>
      </c>
      <c r="K6" s="51">
        <f t="shared" si="4"/>
        <v>862</v>
      </c>
      <c r="L6" s="38">
        <f t="shared" si="5"/>
        <v>4.925432832409577</v>
      </c>
      <c r="N6" s="16" t="s">
        <v>2</v>
      </c>
      <c r="O6" s="51">
        <v>29</v>
      </c>
      <c r="P6" s="51">
        <v>33</v>
      </c>
      <c r="Q6" s="51">
        <f t="shared" si="6"/>
        <v>62</v>
      </c>
      <c r="R6" s="38">
        <f t="shared" si="7"/>
        <v>4.512372634643377</v>
      </c>
    </row>
    <row r="7" spans="2:18" ht="15" customHeight="1">
      <c r="B7" s="16" t="s">
        <v>3</v>
      </c>
      <c r="C7" s="51">
        <v>394</v>
      </c>
      <c r="D7" s="51">
        <v>410</v>
      </c>
      <c r="E7" s="51">
        <f t="shared" si="1"/>
        <v>804</v>
      </c>
      <c r="F7" s="38">
        <f t="shared" si="0"/>
        <v>4.259602649006623</v>
      </c>
      <c r="G7" s="18"/>
      <c r="H7" s="16" t="s">
        <v>3</v>
      </c>
      <c r="I7" s="51">
        <f t="shared" si="2"/>
        <v>372</v>
      </c>
      <c r="J7" s="51">
        <f t="shared" si="3"/>
        <v>380</v>
      </c>
      <c r="K7" s="51">
        <f t="shared" si="4"/>
        <v>752</v>
      </c>
      <c r="L7" s="38">
        <f t="shared" si="5"/>
        <v>4.296897320153134</v>
      </c>
      <c r="N7" s="16" t="s">
        <v>3</v>
      </c>
      <c r="O7" s="51">
        <v>22</v>
      </c>
      <c r="P7" s="51">
        <v>30</v>
      </c>
      <c r="Q7" s="51">
        <f t="shared" si="6"/>
        <v>52</v>
      </c>
      <c r="R7" s="38">
        <f t="shared" si="7"/>
        <v>3.784570596797671</v>
      </c>
    </row>
    <row r="8" spans="2:18" ht="15" customHeight="1">
      <c r="B8" s="16" t="s">
        <v>35</v>
      </c>
      <c r="C8" s="51">
        <v>382</v>
      </c>
      <c r="D8" s="51">
        <v>346</v>
      </c>
      <c r="E8" s="51">
        <f t="shared" si="1"/>
        <v>728</v>
      </c>
      <c r="F8" s="38">
        <f t="shared" si="0"/>
        <v>3.8569536423841058</v>
      </c>
      <c r="G8" s="18"/>
      <c r="H8" s="16" t="s">
        <v>35</v>
      </c>
      <c r="I8" s="51">
        <f t="shared" si="2"/>
        <v>340</v>
      </c>
      <c r="J8" s="51">
        <f t="shared" si="3"/>
        <v>312</v>
      </c>
      <c r="K8" s="51">
        <f t="shared" si="4"/>
        <v>652</v>
      </c>
      <c r="L8" s="38">
        <f t="shared" si="5"/>
        <v>3.7255013999200046</v>
      </c>
      <c r="N8" s="16" t="s">
        <v>35</v>
      </c>
      <c r="O8" s="51">
        <v>42</v>
      </c>
      <c r="P8" s="51">
        <v>34</v>
      </c>
      <c r="Q8" s="51">
        <f t="shared" si="6"/>
        <v>76</v>
      </c>
      <c r="R8" s="38">
        <f t="shared" si="7"/>
        <v>5.531295487627365</v>
      </c>
    </row>
    <row r="9" spans="2:18" ht="15" customHeight="1">
      <c r="B9" s="16" t="s">
        <v>4</v>
      </c>
      <c r="C9" s="51">
        <v>398</v>
      </c>
      <c r="D9" s="51">
        <v>398</v>
      </c>
      <c r="E9" s="51">
        <f t="shared" si="1"/>
        <v>796</v>
      </c>
      <c r="F9" s="38">
        <f t="shared" si="0"/>
        <v>4.217218543046358</v>
      </c>
      <c r="G9" s="18"/>
      <c r="H9" s="16" t="s">
        <v>4</v>
      </c>
      <c r="I9" s="51">
        <f t="shared" si="2"/>
        <v>346</v>
      </c>
      <c r="J9" s="51">
        <f t="shared" si="3"/>
        <v>334</v>
      </c>
      <c r="K9" s="51">
        <f t="shared" si="4"/>
        <v>680</v>
      </c>
      <c r="L9" s="38">
        <f t="shared" si="5"/>
        <v>3.885492257585281</v>
      </c>
      <c r="N9" s="16" t="s">
        <v>4</v>
      </c>
      <c r="O9" s="51">
        <v>52</v>
      </c>
      <c r="P9" s="51">
        <v>64</v>
      </c>
      <c r="Q9" s="51">
        <f t="shared" si="6"/>
        <v>116</v>
      </c>
      <c r="R9" s="38">
        <f t="shared" si="7"/>
        <v>8.442503639010189</v>
      </c>
    </row>
    <row r="10" spans="2:18" ht="15" customHeight="1">
      <c r="B10" s="16" t="s">
        <v>5</v>
      </c>
      <c r="C10" s="51">
        <v>421</v>
      </c>
      <c r="D10" s="51">
        <v>449</v>
      </c>
      <c r="E10" s="51">
        <f t="shared" si="1"/>
        <v>870</v>
      </c>
      <c r="F10" s="38">
        <f t="shared" si="0"/>
        <v>4.6092715231788075</v>
      </c>
      <c r="G10" s="18"/>
      <c r="H10" s="16" t="s">
        <v>5</v>
      </c>
      <c r="I10" s="51">
        <f t="shared" si="2"/>
        <v>359</v>
      </c>
      <c r="J10" s="51">
        <f t="shared" si="3"/>
        <v>355</v>
      </c>
      <c r="K10" s="51">
        <f t="shared" si="4"/>
        <v>714</v>
      </c>
      <c r="L10" s="38">
        <f t="shared" si="5"/>
        <v>4.079766870464545</v>
      </c>
      <c r="N10" s="16" t="s">
        <v>5</v>
      </c>
      <c r="O10" s="51">
        <v>62</v>
      </c>
      <c r="P10" s="51">
        <v>94</v>
      </c>
      <c r="Q10" s="51">
        <f t="shared" si="6"/>
        <v>156</v>
      </c>
      <c r="R10" s="38">
        <f t="shared" si="7"/>
        <v>11.353711790393014</v>
      </c>
    </row>
    <row r="11" spans="2:18" ht="15" customHeight="1">
      <c r="B11" s="16" t="s">
        <v>6</v>
      </c>
      <c r="C11" s="51">
        <v>604</v>
      </c>
      <c r="D11" s="51">
        <v>632</v>
      </c>
      <c r="E11" s="51">
        <f t="shared" si="1"/>
        <v>1236</v>
      </c>
      <c r="F11" s="38">
        <f t="shared" si="0"/>
        <v>6.548344370860927</v>
      </c>
      <c r="G11" s="18"/>
      <c r="H11" s="16" t="s">
        <v>6</v>
      </c>
      <c r="I11" s="51">
        <f t="shared" si="2"/>
        <v>526</v>
      </c>
      <c r="J11" s="51">
        <f t="shared" si="3"/>
        <v>530</v>
      </c>
      <c r="K11" s="51">
        <f t="shared" si="4"/>
        <v>1056</v>
      </c>
      <c r="L11" s="38">
        <f t="shared" si="5"/>
        <v>6.033940917661848</v>
      </c>
      <c r="N11" s="16" t="s">
        <v>6</v>
      </c>
      <c r="O11" s="51">
        <v>78</v>
      </c>
      <c r="P11" s="51">
        <v>102</v>
      </c>
      <c r="Q11" s="51">
        <f t="shared" si="6"/>
        <v>180</v>
      </c>
      <c r="R11" s="38">
        <f t="shared" si="7"/>
        <v>13.100436681222707</v>
      </c>
    </row>
    <row r="12" spans="2:18" ht="15" customHeight="1">
      <c r="B12" s="16" t="s">
        <v>7</v>
      </c>
      <c r="C12" s="51">
        <v>817</v>
      </c>
      <c r="D12" s="51">
        <v>839</v>
      </c>
      <c r="E12" s="51">
        <f t="shared" si="1"/>
        <v>1656</v>
      </c>
      <c r="F12" s="38">
        <f t="shared" si="0"/>
        <v>8.773509933774834</v>
      </c>
      <c r="G12" s="18"/>
      <c r="H12" s="16" t="s">
        <v>7</v>
      </c>
      <c r="I12" s="51">
        <f t="shared" si="2"/>
        <v>758</v>
      </c>
      <c r="J12" s="51">
        <f t="shared" si="3"/>
        <v>761</v>
      </c>
      <c r="K12" s="51">
        <f t="shared" si="4"/>
        <v>1519</v>
      </c>
      <c r="L12" s="38">
        <f t="shared" si="5"/>
        <v>8.679504028341238</v>
      </c>
      <c r="N12" s="16" t="s">
        <v>7</v>
      </c>
      <c r="O12" s="51">
        <v>59</v>
      </c>
      <c r="P12" s="51">
        <v>78</v>
      </c>
      <c r="Q12" s="51">
        <f t="shared" si="6"/>
        <v>137</v>
      </c>
      <c r="R12" s="38">
        <f t="shared" si="7"/>
        <v>9.970887918486172</v>
      </c>
    </row>
    <row r="13" spans="2:18" ht="15" customHeight="1">
      <c r="B13" s="16" t="s">
        <v>8</v>
      </c>
      <c r="C13" s="51">
        <v>826</v>
      </c>
      <c r="D13" s="51">
        <v>874</v>
      </c>
      <c r="E13" s="51">
        <f t="shared" si="1"/>
        <v>1700</v>
      </c>
      <c r="F13" s="38">
        <f t="shared" si="0"/>
        <v>9.006622516556291</v>
      </c>
      <c r="G13" s="18"/>
      <c r="H13" s="16" t="s">
        <v>8</v>
      </c>
      <c r="I13" s="51">
        <f t="shared" si="2"/>
        <v>774</v>
      </c>
      <c r="J13" s="51">
        <f t="shared" si="3"/>
        <v>809</v>
      </c>
      <c r="K13" s="51">
        <f t="shared" si="4"/>
        <v>1583</v>
      </c>
      <c r="L13" s="38">
        <f t="shared" si="5"/>
        <v>9.04519741729044</v>
      </c>
      <c r="N13" s="16" t="s">
        <v>8</v>
      </c>
      <c r="O13" s="51">
        <v>52</v>
      </c>
      <c r="P13" s="51">
        <v>65</v>
      </c>
      <c r="Q13" s="51">
        <f t="shared" si="6"/>
        <v>117</v>
      </c>
      <c r="R13" s="38">
        <f t="shared" si="7"/>
        <v>8.51528384279476</v>
      </c>
    </row>
    <row r="14" spans="2:18" ht="15" customHeight="1">
      <c r="B14" s="17" t="s">
        <v>9</v>
      </c>
      <c r="C14" s="51">
        <v>805</v>
      </c>
      <c r="D14" s="51">
        <v>756</v>
      </c>
      <c r="E14" s="51">
        <f t="shared" si="1"/>
        <v>1561</v>
      </c>
      <c r="F14" s="38">
        <f t="shared" si="0"/>
        <v>8.270198675496689</v>
      </c>
      <c r="G14" s="18"/>
      <c r="H14" s="17" t="s">
        <v>9</v>
      </c>
      <c r="I14" s="51">
        <f t="shared" si="2"/>
        <v>775</v>
      </c>
      <c r="J14" s="51">
        <f t="shared" si="3"/>
        <v>695</v>
      </c>
      <c r="K14" s="51">
        <f t="shared" si="4"/>
        <v>1470</v>
      </c>
      <c r="L14" s="38">
        <f t="shared" si="5"/>
        <v>8.399520027427004</v>
      </c>
      <c r="N14" s="17" t="s">
        <v>9</v>
      </c>
      <c r="O14" s="51">
        <v>30</v>
      </c>
      <c r="P14" s="51">
        <v>61</v>
      </c>
      <c r="Q14" s="51">
        <f t="shared" si="6"/>
        <v>91</v>
      </c>
      <c r="R14" s="38">
        <f t="shared" si="7"/>
        <v>6.622998544395925</v>
      </c>
    </row>
    <row r="15" spans="2:18" ht="15" customHeight="1">
      <c r="B15" s="17" t="s">
        <v>10</v>
      </c>
      <c r="C15" s="51">
        <v>610</v>
      </c>
      <c r="D15" s="51">
        <v>637</v>
      </c>
      <c r="E15" s="51">
        <f t="shared" si="1"/>
        <v>1247</v>
      </c>
      <c r="F15" s="38">
        <f t="shared" si="0"/>
        <v>6.606622516556292</v>
      </c>
      <c r="G15" s="18"/>
      <c r="H15" s="17" t="s">
        <v>10</v>
      </c>
      <c r="I15" s="51">
        <f t="shared" si="2"/>
        <v>585</v>
      </c>
      <c r="J15" s="51">
        <f t="shared" si="3"/>
        <v>586</v>
      </c>
      <c r="K15" s="51">
        <f t="shared" si="4"/>
        <v>1171</v>
      </c>
      <c r="L15" s="38">
        <f t="shared" si="5"/>
        <v>6.691046225929947</v>
      </c>
      <c r="N15" s="17" t="s">
        <v>10</v>
      </c>
      <c r="O15" s="51">
        <v>25</v>
      </c>
      <c r="P15" s="51">
        <v>51</v>
      </c>
      <c r="Q15" s="51">
        <f t="shared" si="6"/>
        <v>76</v>
      </c>
      <c r="R15" s="38">
        <f t="shared" si="7"/>
        <v>5.531295487627365</v>
      </c>
    </row>
    <row r="16" spans="2:18" ht="15" customHeight="1">
      <c r="B16" s="17" t="s">
        <v>11</v>
      </c>
      <c r="C16" s="51">
        <v>503</v>
      </c>
      <c r="D16" s="51">
        <v>594</v>
      </c>
      <c r="E16" s="51">
        <f t="shared" si="1"/>
        <v>1097</v>
      </c>
      <c r="F16" s="38">
        <f t="shared" si="0"/>
        <v>5.811920529801324</v>
      </c>
      <c r="G16" s="18"/>
      <c r="H16" s="17" t="s">
        <v>11</v>
      </c>
      <c r="I16" s="51">
        <f t="shared" si="2"/>
        <v>495</v>
      </c>
      <c r="J16" s="51">
        <f t="shared" si="3"/>
        <v>553</v>
      </c>
      <c r="K16" s="51">
        <f t="shared" si="4"/>
        <v>1048</v>
      </c>
      <c r="L16" s="38">
        <f t="shared" si="5"/>
        <v>5.988229244043198</v>
      </c>
      <c r="N16" s="17" t="s">
        <v>11</v>
      </c>
      <c r="O16" s="51">
        <v>8</v>
      </c>
      <c r="P16" s="51">
        <v>41</v>
      </c>
      <c r="Q16" s="51">
        <f t="shared" si="6"/>
        <v>49</v>
      </c>
      <c r="R16" s="38">
        <f t="shared" si="7"/>
        <v>3.566229985443959</v>
      </c>
    </row>
    <row r="17" spans="2:18" ht="15" customHeight="1">
      <c r="B17" s="17" t="s">
        <v>12</v>
      </c>
      <c r="C17" s="51">
        <v>565</v>
      </c>
      <c r="D17" s="51">
        <v>666</v>
      </c>
      <c r="E17" s="51">
        <f t="shared" si="1"/>
        <v>1231</v>
      </c>
      <c r="F17" s="38">
        <f t="shared" si="0"/>
        <v>6.521854304635761</v>
      </c>
      <c r="G17" s="18"/>
      <c r="H17" s="17" t="s">
        <v>12</v>
      </c>
      <c r="I17" s="51">
        <f t="shared" si="2"/>
        <v>557</v>
      </c>
      <c r="J17" s="51">
        <f t="shared" si="3"/>
        <v>634</v>
      </c>
      <c r="K17" s="51">
        <f t="shared" si="4"/>
        <v>1191</v>
      </c>
      <c r="L17" s="38">
        <f t="shared" si="5"/>
        <v>6.8053254099765725</v>
      </c>
      <c r="N17" s="17" t="s">
        <v>12</v>
      </c>
      <c r="O17" s="51">
        <v>8</v>
      </c>
      <c r="P17" s="51">
        <v>32</v>
      </c>
      <c r="Q17" s="51">
        <f t="shared" si="6"/>
        <v>40</v>
      </c>
      <c r="R17" s="38">
        <f t="shared" si="7"/>
        <v>2.911208151382824</v>
      </c>
    </row>
    <row r="18" spans="2:18" ht="15" customHeight="1">
      <c r="B18" s="17" t="s">
        <v>13</v>
      </c>
      <c r="C18" s="51">
        <v>469</v>
      </c>
      <c r="D18" s="51">
        <v>532</v>
      </c>
      <c r="E18" s="51">
        <f t="shared" si="1"/>
        <v>1001</v>
      </c>
      <c r="F18" s="38">
        <f t="shared" si="0"/>
        <v>5.303311258278145</v>
      </c>
      <c r="G18" s="18"/>
      <c r="H18" s="17" t="s">
        <v>13</v>
      </c>
      <c r="I18" s="51">
        <f t="shared" si="2"/>
        <v>462</v>
      </c>
      <c r="J18" s="51">
        <f t="shared" si="3"/>
        <v>523</v>
      </c>
      <c r="K18" s="51">
        <f t="shared" si="4"/>
        <v>985</v>
      </c>
      <c r="L18" s="38">
        <f t="shared" si="5"/>
        <v>5.628249814296326</v>
      </c>
      <c r="N18" s="17" t="s">
        <v>13</v>
      </c>
      <c r="O18" s="51">
        <v>7</v>
      </c>
      <c r="P18" s="51">
        <v>9</v>
      </c>
      <c r="Q18" s="51">
        <f t="shared" si="6"/>
        <v>16</v>
      </c>
      <c r="R18" s="38">
        <f t="shared" si="7"/>
        <v>1.1644832605531295</v>
      </c>
    </row>
    <row r="19" spans="2:18" ht="15" customHeight="1">
      <c r="B19" s="17" t="s">
        <v>36</v>
      </c>
      <c r="C19" s="51">
        <v>457</v>
      </c>
      <c r="D19" s="51">
        <v>473</v>
      </c>
      <c r="E19" s="51">
        <f t="shared" si="1"/>
        <v>930</v>
      </c>
      <c r="F19" s="38">
        <f t="shared" si="0"/>
        <v>4.927152317880795</v>
      </c>
      <c r="G19" s="18"/>
      <c r="H19" s="17" t="s">
        <v>36</v>
      </c>
      <c r="I19" s="51">
        <f t="shared" si="2"/>
        <v>452</v>
      </c>
      <c r="J19" s="51">
        <f t="shared" si="3"/>
        <v>466</v>
      </c>
      <c r="K19" s="51">
        <f t="shared" si="4"/>
        <v>918</v>
      </c>
      <c r="L19" s="38">
        <f t="shared" si="5"/>
        <v>5.245414547740129</v>
      </c>
      <c r="N19" s="17" t="s">
        <v>36</v>
      </c>
      <c r="O19" s="51">
        <v>5</v>
      </c>
      <c r="P19" s="51">
        <v>7</v>
      </c>
      <c r="Q19" s="51">
        <f t="shared" si="6"/>
        <v>12</v>
      </c>
      <c r="R19" s="38">
        <f t="shared" si="7"/>
        <v>0.8733624454148472</v>
      </c>
    </row>
    <row r="20" spans="2:18" ht="15" customHeight="1">
      <c r="B20" s="17" t="s">
        <v>27</v>
      </c>
      <c r="C20" s="51">
        <v>307</v>
      </c>
      <c r="D20" s="51">
        <v>379</v>
      </c>
      <c r="E20" s="51">
        <f t="shared" si="1"/>
        <v>686</v>
      </c>
      <c r="F20" s="38">
        <f t="shared" si="0"/>
        <v>3.6344370860927153</v>
      </c>
      <c r="G20" s="18"/>
      <c r="H20" s="17" t="s">
        <v>27</v>
      </c>
      <c r="I20" s="51">
        <f t="shared" si="2"/>
        <v>306</v>
      </c>
      <c r="J20" s="51">
        <f t="shared" si="3"/>
        <v>378</v>
      </c>
      <c r="K20" s="51">
        <f t="shared" si="4"/>
        <v>684</v>
      </c>
      <c r="L20" s="38">
        <f t="shared" si="5"/>
        <v>3.908348094394606</v>
      </c>
      <c r="N20" s="17" t="s">
        <v>27</v>
      </c>
      <c r="O20" s="51">
        <v>1</v>
      </c>
      <c r="P20" s="51">
        <v>1</v>
      </c>
      <c r="Q20" s="51">
        <f t="shared" si="6"/>
        <v>2</v>
      </c>
      <c r="R20" s="38">
        <f t="shared" si="7"/>
        <v>0.14556040756914118</v>
      </c>
    </row>
    <row r="21" spans="2:18" ht="15" customHeight="1">
      <c r="B21" s="17" t="s">
        <v>28</v>
      </c>
      <c r="C21" s="51">
        <v>173</v>
      </c>
      <c r="D21" s="51">
        <v>259</v>
      </c>
      <c r="E21" s="51">
        <f t="shared" si="1"/>
        <v>432</v>
      </c>
      <c r="F21" s="38">
        <f t="shared" si="0"/>
        <v>2.2887417218543047</v>
      </c>
      <c r="G21" s="18"/>
      <c r="H21" s="17" t="s">
        <v>28</v>
      </c>
      <c r="I21" s="51">
        <f t="shared" si="2"/>
        <v>173</v>
      </c>
      <c r="J21" s="51">
        <f t="shared" si="3"/>
        <v>259</v>
      </c>
      <c r="K21" s="51">
        <f t="shared" si="4"/>
        <v>432</v>
      </c>
      <c r="L21" s="38">
        <f t="shared" si="5"/>
        <v>2.4684303754071197</v>
      </c>
      <c r="N21" s="17" t="s">
        <v>28</v>
      </c>
      <c r="O21" s="51">
        <v>0</v>
      </c>
      <c r="P21" s="51">
        <v>0</v>
      </c>
      <c r="Q21" s="51">
        <f t="shared" si="6"/>
        <v>0</v>
      </c>
      <c r="R21" s="38">
        <f t="shared" si="7"/>
        <v>0</v>
      </c>
    </row>
    <row r="22" spans="2:18" ht="15" customHeight="1">
      <c r="B22" s="17" t="s">
        <v>29</v>
      </c>
      <c r="C22" s="51">
        <v>47</v>
      </c>
      <c r="D22" s="51">
        <v>134</v>
      </c>
      <c r="E22" s="51">
        <f t="shared" si="1"/>
        <v>181</v>
      </c>
      <c r="F22" s="38">
        <f t="shared" si="0"/>
        <v>0.9589403973509933</v>
      </c>
      <c r="G22" s="18"/>
      <c r="H22" s="17" t="s">
        <v>29</v>
      </c>
      <c r="I22" s="51">
        <f t="shared" si="2"/>
        <v>47</v>
      </c>
      <c r="J22" s="51">
        <f t="shared" si="3"/>
        <v>133</v>
      </c>
      <c r="K22" s="51">
        <f t="shared" si="4"/>
        <v>180</v>
      </c>
      <c r="L22" s="38">
        <f t="shared" si="5"/>
        <v>1.0285126564196332</v>
      </c>
      <c r="N22" s="17" t="s">
        <v>29</v>
      </c>
      <c r="O22" s="51">
        <v>0</v>
      </c>
      <c r="P22" s="51">
        <v>1</v>
      </c>
      <c r="Q22" s="51">
        <f t="shared" si="6"/>
        <v>1</v>
      </c>
      <c r="R22" s="38">
        <f t="shared" si="7"/>
        <v>0.07278020378457059</v>
      </c>
    </row>
    <row r="23" spans="2:18" ht="15" customHeight="1">
      <c r="B23" s="17" t="s">
        <v>30</v>
      </c>
      <c r="C23" s="51">
        <v>12</v>
      </c>
      <c r="D23" s="51">
        <v>39</v>
      </c>
      <c r="E23" s="51">
        <f t="shared" si="1"/>
        <v>51</v>
      </c>
      <c r="F23" s="38">
        <f t="shared" si="0"/>
        <v>0.27019867549668874</v>
      </c>
      <c r="G23" s="18"/>
      <c r="H23" s="19" t="s">
        <v>30</v>
      </c>
      <c r="I23" s="51">
        <f t="shared" si="2"/>
        <v>12</v>
      </c>
      <c r="J23" s="51">
        <f t="shared" si="3"/>
        <v>39</v>
      </c>
      <c r="K23" s="51">
        <f t="shared" si="4"/>
        <v>51</v>
      </c>
      <c r="L23" s="38">
        <f t="shared" si="5"/>
        <v>0.29141191931889604</v>
      </c>
      <c r="N23" s="17" t="s">
        <v>30</v>
      </c>
      <c r="O23" s="51">
        <v>0</v>
      </c>
      <c r="P23" s="51">
        <v>0</v>
      </c>
      <c r="Q23" s="51">
        <f t="shared" si="6"/>
        <v>0</v>
      </c>
      <c r="R23" s="38">
        <f t="shared" si="7"/>
        <v>0</v>
      </c>
    </row>
    <row r="24" spans="2:18" ht="15" customHeight="1">
      <c r="B24" s="19" t="s">
        <v>15</v>
      </c>
      <c r="C24" s="39">
        <f>SUM(C4:C23)</f>
        <v>9144</v>
      </c>
      <c r="D24" s="39">
        <f>SUM(D4:D23)</f>
        <v>9731</v>
      </c>
      <c r="E24" s="39">
        <f>SUM(E4:E23)</f>
        <v>18875</v>
      </c>
      <c r="F24" s="9">
        <f>E24/E24</f>
        <v>1</v>
      </c>
      <c r="G24" s="18"/>
      <c r="H24" s="19" t="s">
        <v>15</v>
      </c>
      <c r="I24" s="39">
        <f>SUM(I4:I23)</f>
        <v>8569</v>
      </c>
      <c r="J24" s="39">
        <f>SUM(J4:J23)</f>
        <v>8932</v>
      </c>
      <c r="K24" s="39">
        <f>SUM(K4:K23)</f>
        <v>17501</v>
      </c>
      <c r="L24" s="9">
        <f>K24/K24</f>
        <v>1</v>
      </c>
      <c r="N24" s="19" t="s">
        <v>15</v>
      </c>
      <c r="O24" s="39">
        <f>SUM(O4:O23)</f>
        <v>575</v>
      </c>
      <c r="P24" s="39">
        <f>SUM(P4:P23)</f>
        <v>799</v>
      </c>
      <c r="Q24" s="39">
        <f>SUM(Q4:Q23)</f>
        <v>1374</v>
      </c>
      <c r="R24" s="9">
        <f>Q24/Q24</f>
        <v>1</v>
      </c>
    </row>
    <row r="25" spans="2:12" ht="12.75">
      <c r="B25" s="18"/>
      <c r="H25" s="20"/>
      <c r="I25" s="8"/>
      <c r="J25" s="8"/>
      <c r="K25" s="8"/>
      <c r="L25" s="8"/>
    </row>
  </sheetData>
  <mergeCells count="3">
    <mergeCell ref="H2:L2"/>
    <mergeCell ref="B2:F2"/>
    <mergeCell ref="N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2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2" ht="22.5" customHeight="1">
      <c r="A1" s="7"/>
      <c r="B1" s="7"/>
    </row>
    <row r="2" spans="2:19" ht="41.25" customHeight="1">
      <c r="B2" s="46" t="s">
        <v>44</v>
      </c>
      <c r="C2" s="47"/>
      <c r="D2" s="4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2" ht="15" customHeight="1">
      <c r="B3" s="40" t="s">
        <v>31</v>
      </c>
      <c r="C3" s="5" t="s">
        <v>32</v>
      </c>
      <c r="D3" s="5" t="s">
        <v>18</v>
      </c>
      <c r="H3" s="8"/>
      <c r="I3" s="8"/>
      <c r="J3" s="8"/>
      <c r="K3" s="8"/>
      <c r="L3" s="8"/>
    </row>
    <row r="4" spans="2:12" ht="15" customHeight="1">
      <c r="B4" s="10">
        <v>1</v>
      </c>
      <c r="C4" s="6">
        <v>2939</v>
      </c>
      <c r="D4" s="4">
        <f>C4/C10</f>
        <v>0.3428604759682688</v>
      </c>
      <c r="H4" s="8"/>
      <c r="I4" s="8"/>
      <c r="J4" s="8"/>
      <c r="K4" s="8"/>
      <c r="L4" s="8"/>
    </row>
    <row r="5" spans="2:12" ht="15" customHeight="1">
      <c r="B5" s="10">
        <v>2</v>
      </c>
      <c r="C5" s="6">
        <v>2667</v>
      </c>
      <c r="D5" s="4">
        <f>C5/C10</f>
        <v>0.31112925804946334</v>
      </c>
      <c r="H5" s="8"/>
      <c r="I5" s="8"/>
      <c r="J5" s="8"/>
      <c r="K5" s="8"/>
      <c r="L5" s="8"/>
    </row>
    <row r="6" spans="2:12" ht="15" customHeight="1">
      <c r="B6" s="10">
        <v>3</v>
      </c>
      <c r="C6" s="6">
        <v>1653</v>
      </c>
      <c r="D6" s="4">
        <f>C6/C10</f>
        <v>0.1928371441903873</v>
      </c>
      <c r="H6" s="8"/>
      <c r="I6" s="8"/>
      <c r="J6" s="8"/>
      <c r="K6" s="8"/>
      <c r="L6" s="8"/>
    </row>
    <row r="7" spans="2:12" ht="15" customHeight="1">
      <c r="B7" s="10">
        <v>4</v>
      </c>
      <c r="C7" s="6">
        <v>1038</v>
      </c>
      <c r="D7" s="4">
        <f>C7/C10</f>
        <v>0.12109192720485301</v>
      </c>
      <c r="H7" s="8"/>
      <c r="I7" s="8"/>
      <c r="J7" s="8"/>
      <c r="K7" s="8"/>
      <c r="L7" s="8"/>
    </row>
    <row r="8" spans="2:12" ht="15" customHeight="1">
      <c r="B8" s="10">
        <v>5</v>
      </c>
      <c r="C8" s="6">
        <v>204</v>
      </c>
      <c r="D8" s="4">
        <f>C8/C10</f>
        <v>0.02379841343910406</v>
      </c>
      <c r="H8" s="8"/>
      <c r="I8" s="8"/>
      <c r="J8" s="8"/>
      <c r="K8" s="8"/>
      <c r="L8" s="8"/>
    </row>
    <row r="9" spans="2:12" ht="15" customHeight="1">
      <c r="B9" s="10" t="s">
        <v>19</v>
      </c>
      <c r="C9" s="2">
        <v>71</v>
      </c>
      <c r="D9" s="4">
        <f>C9/C10</f>
        <v>0.008282781147923472</v>
      </c>
      <c r="H9" s="8"/>
      <c r="I9" s="8"/>
      <c r="J9" s="8"/>
      <c r="K9" s="8"/>
      <c r="L9" s="8"/>
    </row>
    <row r="10" spans="2:12" ht="15" customHeight="1">
      <c r="B10" s="11" t="s">
        <v>15</v>
      </c>
      <c r="C10" s="3">
        <f>SUM(C4:C9)</f>
        <v>8572</v>
      </c>
      <c r="D10" s="9">
        <f>C10/C10</f>
        <v>1</v>
      </c>
      <c r="H10" s="8"/>
      <c r="I10" s="8"/>
      <c r="J10" s="8"/>
      <c r="K10" s="8"/>
      <c r="L10" s="8"/>
    </row>
    <row r="11" spans="8:12" ht="12.75">
      <c r="H11" s="8"/>
      <c r="I11" s="8"/>
      <c r="J11" s="8"/>
      <c r="K11" s="8"/>
      <c r="L11" s="8"/>
    </row>
    <row r="16" spans="4:7" ht="12.75">
      <c r="D16" s="8"/>
      <c r="E16" s="8"/>
      <c r="F16" s="8"/>
      <c r="G16" s="8"/>
    </row>
    <row r="17" spans="4:7" ht="15">
      <c r="D17" s="8"/>
      <c r="E17" s="21"/>
      <c r="F17" s="21"/>
      <c r="G17" s="8"/>
    </row>
    <row r="18" spans="4:7" ht="15">
      <c r="D18" s="8"/>
      <c r="E18" s="21"/>
      <c r="F18" s="21"/>
      <c r="G18" s="8"/>
    </row>
    <row r="19" spans="4:7" ht="15">
      <c r="D19" s="8"/>
      <c r="E19" s="21"/>
      <c r="F19" s="21"/>
      <c r="G19" s="8"/>
    </row>
    <row r="20" spans="4:7" ht="15">
      <c r="D20" s="8"/>
      <c r="E20" s="21"/>
      <c r="F20" s="21"/>
      <c r="G20" s="8"/>
    </row>
    <row r="21" spans="4:7" ht="15">
      <c r="D21" s="8"/>
      <c r="E21" s="21"/>
      <c r="F21" s="21"/>
      <c r="G21" s="8"/>
    </row>
    <row r="22" spans="4:7" ht="15">
      <c r="D22" s="8"/>
      <c r="E22" s="21"/>
      <c r="F22" s="21"/>
      <c r="G22" s="8"/>
    </row>
    <row r="23" spans="4:7" ht="15">
      <c r="D23" s="8"/>
      <c r="E23" s="21"/>
      <c r="F23" s="21"/>
      <c r="G23" s="8"/>
    </row>
    <row r="24" spans="4:7" ht="12.75">
      <c r="D24" s="8"/>
      <c r="E24" s="8"/>
      <c r="F24" s="8"/>
      <c r="G24" s="8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llambertini</cp:lastModifiedBy>
  <cp:lastPrinted>2014-04-10T09:44:07Z</cp:lastPrinted>
  <dcterms:created xsi:type="dcterms:W3CDTF">2009-03-18T09:15:11Z</dcterms:created>
  <dcterms:modified xsi:type="dcterms:W3CDTF">2017-06-08T15:17:51Z</dcterms:modified>
  <cp:category/>
  <cp:version/>
  <cp:contentType/>
  <cp:contentStatus/>
</cp:coreProperties>
</file>